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 activeTab="2"/>
  </bookViews>
  <sheets>
    <sheet name="2025 год" sheetId="11" r:id="rId1"/>
    <sheet name="2026 год" sheetId="10" r:id="rId2"/>
    <sheet name="2027 год" sheetId="9" r:id="rId3"/>
  </sheets>
  <calcPr calcId="162913" iterate="1"/>
</workbook>
</file>

<file path=xl/calcChain.xml><?xml version="1.0" encoding="utf-8"?>
<calcChain xmlns="http://schemas.openxmlformats.org/spreadsheetml/2006/main">
  <c r="E14" i="11" l="1"/>
  <c r="E13" i="11"/>
  <c r="E12" i="11"/>
  <c r="E11" i="11"/>
  <c r="B10" i="11"/>
  <c r="B15" i="11" s="1"/>
  <c r="E9" i="11"/>
  <c r="E8" i="11"/>
  <c r="E7" i="11"/>
  <c r="E6" i="11"/>
  <c r="B5" i="11"/>
  <c r="E4" i="11"/>
  <c r="E14" i="10"/>
  <c r="E13" i="10"/>
  <c r="E12" i="10"/>
  <c r="E11" i="10"/>
  <c r="B10" i="10"/>
  <c r="B15" i="10" s="1"/>
  <c r="E9" i="10"/>
  <c r="E8" i="10"/>
  <c r="E7" i="10"/>
  <c r="E6" i="10"/>
  <c r="B5" i="10"/>
  <c r="E4" i="10"/>
  <c r="G15" i="9"/>
  <c r="G12" i="9"/>
  <c r="G13" i="9"/>
  <c r="G14" i="9"/>
  <c r="G11" i="9"/>
  <c r="G7" i="9"/>
  <c r="G8" i="9"/>
  <c r="G9" i="9"/>
  <c r="G6" i="9"/>
  <c r="G4" i="9"/>
  <c r="E15" i="11" l="1"/>
  <c r="E15" i="10"/>
  <c r="E14" i="9"/>
  <c r="D14" i="9"/>
  <c r="E13" i="9"/>
  <c r="D13" i="9"/>
  <c r="E12" i="9"/>
  <c r="D12" i="9"/>
  <c r="E11" i="9"/>
  <c r="D11" i="9"/>
  <c r="B10" i="9"/>
  <c r="E9" i="9"/>
  <c r="D9" i="9"/>
  <c r="D5" i="9" s="1"/>
  <c r="E8" i="9"/>
  <c r="E5" i="9" s="1"/>
  <c r="D8" i="9"/>
  <c r="E7" i="9"/>
  <c r="D7" i="9"/>
  <c r="E6" i="9"/>
  <c r="D6" i="9"/>
  <c r="B5" i="9"/>
  <c r="D4" i="9"/>
  <c r="E4" i="9" s="1"/>
  <c r="E10" i="9" l="1"/>
  <c r="B15" i="9"/>
  <c r="D10" i="9"/>
  <c r="E15" i="9"/>
</calcChain>
</file>

<file path=xl/sharedStrings.xml><?xml version="1.0" encoding="utf-8"?>
<sst xmlns="http://schemas.openxmlformats.org/spreadsheetml/2006/main" count="48" uniqueCount="18">
  <si>
    <t>-</t>
  </si>
  <si>
    <t>Итого</t>
  </si>
  <si>
    <t>Доход в месяц, руб.</t>
  </si>
  <si>
    <t>Кол-во часов оплаты одного парковочного места в сутки</t>
  </si>
  <si>
    <t>Вид парковки</t>
  </si>
  <si>
    <t>Парковки плоскостного типа</t>
  </si>
  <si>
    <t xml:space="preserve">Парковки на улично-дорожной сети </t>
  </si>
  <si>
    <t>Кол-во парковочных мест
Qпм</t>
  </si>
  <si>
    <t>Планируемая сумма поступлений в день с одного парковочного места, руб.
P</t>
  </si>
  <si>
    <t>Количество дней в году
Qд/г</t>
  </si>
  <si>
    <t>Прогнозируемый объём доходов от предоставления парковочных мест  в год, руб.
Дпм = Qпм*P*Qд/г</t>
  </si>
  <si>
    <t>Расчёт по доходам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 на 2025 год</t>
  </si>
  <si>
    <t xml:space="preserve">Территория Привокзальной площади Краснодар - I                  </t>
  </si>
  <si>
    <t>Расчёт по доходам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 на 2026 год</t>
  </si>
  <si>
    <t>Расчёт по доходам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 на 2027 год</t>
  </si>
  <si>
    <t>*Расчёт подготовлен по данным главного администратора доходов местного бюджета</t>
  </si>
  <si>
    <t>Директор департамента финансов администрации муниципального образования город Краснодар</t>
  </si>
  <si>
    <t>А.С.Чулков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</si>
</sst>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_-* #,##0.00\ _₽_-;\-* #,##0.00\ _₽_-;_-* &quot;-&quot;\ _₽_-;_-@_-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164" fontId="1" fillId="2" borderId="0" xfId="0" applyNumberFormat="1" applyFont="1" applyFill="1" applyBorder="1"/>
    <xf numFmtId="165" fontId="1" fillId="2" borderId="0" xfId="0" applyNumberFormat="1" applyFont="1" applyFill="1" applyBorder="1"/>
    <xf numFmtId="0" fontId="1" fillId="2" borderId="0" xfId="0" applyFont="1" applyFill="1" applyBorder="1"/>
    <xf numFmtId="0" fontId="5" fillId="0" borderId="0" xfId="0" applyFont="1"/>
    <xf numFmtId="164" fontId="5" fillId="0" borderId="0" xfId="0" applyNumberFormat="1" applyFont="1"/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164" fontId="1" fillId="2" borderId="1" xfId="0" applyNumberFormat="1" applyFont="1" applyFill="1" applyBorder="1"/>
    <xf numFmtId="164" fontId="6" fillId="2" borderId="1" xfId="0" applyNumberFormat="1" applyFont="1" applyFill="1" applyBorder="1"/>
    <xf numFmtId="165" fontId="6" fillId="2" borderId="1" xfId="0" applyNumberFormat="1" applyFont="1" applyFill="1" applyBorder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Fill="1" applyBorder="1"/>
    <xf numFmtId="164" fontId="6" fillId="0" borderId="1" xfId="0" applyNumberFormat="1" applyFont="1" applyFill="1" applyBorder="1"/>
    <xf numFmtId="165" fontId="6" fillId="0" borderId="1" xfId="0" applyNumberFormat="1" applyFont="1" applyFill="1" applyBorder="1"/>
    <xf numFmtId="164" fontId="1" fillId="2" borderId="1" xfId="0" applyNumberFormat="1" applyFont="1" applyFill="1" applyBorder="1" applyAlignment="1"/>
    <xf numFmtId="164" fontId="6" fillId="2" borderId="1" xfId="0" applyNumberFormat="1" applyFont="1" applyFill="1" applyBorder="1" applyAlignment="1"/>
    <xf numFmtId="164" fontId="1" fillId="0" borderId="1" xfId="0" applyNumberFormat="1" applyFont="1" applyFill="1" applyBorder="1" applyAlignment="1"/>
    <xf numFmtId="164" fontId="6" fillId="0" borderId="1" xfId="0" applyNumberFormat="1" applyFont="1" applyFill="1" applyBorder="1" applyAlignment="1"/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view="pageBreakPreview" zoomScale="85" zoomScaleNormal="85" zoomScaleSheetLayoutView="85" workbookViewId="0">
      <selection activeCell="I8" sqref="I8"/>
    </sheetView>
  </sheetViews>
  <sheetFormatPr defaultColWidth="8.85546875" defaultRowHeight="15" x14ac:dyDescent="0.25"/>
  <cols>
    <col min="1" max="1" width="32.7109375" style="13" customWidth="1"/>
    <col min="2" max="2" width="15.28515625" style="13" customWidth="1"/>
    <col min="3" max="3" width="19.85546875" style="13" customWidth="1"/>
    <col min="4" max="4" width="14.5703125" style="13" customWidth="1"/>
    <col min="5" max="5" width="21.7109375" style="13" customWidth="1"/>
    <col min="6" max="16384" width="8.85546875" style="13"/>
  </cols>
  <sheetData>
    <row r="1" spans="1:5" ht="73.150000000000006" customHeight="1" x14ac:dyDescent="0.3">
      <c r="A1" s="33" t="s">
        <v>11</v>
      </c>
      <c r="B1" s="33"/>
      <c r="C1" s="33"/>
      <c r="D1" s="33"/>
      <c r="E1" s="33"/>
    </row>
    <row r="2" spans="1:5" ht="36" customHeight="1" x14ac:dyDescent="0.3">
      <c r="A2" s="17"/>
      <c r="B2" s="17"/>
      <c r="C2" s="17"/>
      <c r="D2" s="17"/>
      <c r="E2" s="17"/>
    </row>
    <row r="3" spans="1:5" ht="115.5" customHeight="1" x14ac:dyDescent="0.25">
      <c r="A3" s="1" t="s">
        <v>4</v>
      </c>
      <c r="B3" s="2" t="s">
        <v>7</v>
      </c>
      <c r="C3" s="2" t="s">
        <v>8</v>
      </c>
      <c r="D3" s="2" t="s">
        <v>9</v>
      </c>
      <c r="E3" s="2" t="s">
        <v>10</v>
      </c>
    </row>
    <row r="4" spans="1:5" ht="31.5" x14ac:dyDescent="0.25">
      <c r="A4" s="24" t="s">
        <v>12</v>
      </c>
      <c r="B4" s="29">
        <v>123</v>
      </c>
      <c r="C4" s="30">
        <v>761</v>
      </c>
      <c r="D4" s="29">
        <v>365</v>
      </c>
      <c r="E4" s="29">
        <f>B4*C4*D4</f>
        <v>34165095</v>
      </c>
    </row>
    <row r="5" spans="1:5" ht="15.75" x14ac:dyDescent="0.25">
      <c r="A5" s="25" t="s">
        <v>5</v>
      </c>
      <c r="B5" s="31">
        <f>SUM(B6:B9)</f>
        <v>730</v>
      </c>
      <c r="C5" s="30"/>
      <c r="D5" s="29"/>
      <c r="E5" s="29"/>
    </row>
    <row r="6" spans="1:5" ht="15.75" x14ac:dyDescent="0.25">
      <c r="A6" s="3">
        <v>30</v>
      </c>
      <c r="B6" s="31">
        <v>212</v>
      </c>
      <c r="C6" s="30">
        <v>142</v>
      </c>
      <c r="D6" s="29">
        <v>365</v>
      </c>
      <c r="E6" s="29">
        <f>B6*C6*D6</f>
        <v>10987960</v>
      </c>
    </row>
    <row r="7" spans="1:5" ht="15.75" x14ac:dyDescent="0.25">
      <c r="A7" s="3">
        <v>40</v>
      </c>
      <c r="B7" s="31">
        <v>336</v>
      </c>
      <c r="C7" s="30">
        <v>110</v>
      </c>
      <c r="D7" s="29">
        <v>365</v>
      </c>
      <c r="E7" s="29">
        <f>B7*C7*D7</f>
        <v>13490400</v>
      </c>
    </row>
    <row r="8" spans="1:5" ht="15.75" x14ac:dyDescent="0.25">
      <c r="A8" s="3">
        <v>50</v>
      </c>
      <c r="B8" s="31">
        <v>56</v>
      </c>
      <c r="C8" s="30">
        <v>16</v>
      </c>
      <c r="D8" s="29">
        <v>365</v>
      </c>
      <c r="E8" s="29">
        <f>B8*C8*D8</f>
        <v>327040</v>
      </c>
    </row>
    <row r="9" spans="1:5" ht="15.75" x14ac:dyDescent="0.25">
      <c r="A9" s="3">
        <v>60</v>
      </c>
      <c r="B9" s="31">
        <v>126</v>
      </c>
      <c r="C9" s="30">
        <v>358</v>
      </c>
      <c r="D9" s="29">
        <v>365</v>
      </c>
      <c r="E9" s="29">
        <f>B9*C9*D9</f>
        <v>16464420</v>
      </c>
    </row>
    <row r="10" spans="1:5" ht="31.5" x14ac:dyDescent="0.25">
      <c r="A10" s="24" t="s">
        <v>6</v>
      </c>
      <c r="B10" s="32">
        <f>SUM(B11:B14)</f>
        <v>9492</v>
      </c>
      <c r="C10" s="32"/>
      <c r="D10" s="29"/>
      <c r="E10" s="29"/>
    </row>
    <row r="11" spans="1:5" ht="15.75" x14ac:dyDescent="0.25">
      <c r="A11" s="3">
        <v>30</v>
      </c>
      <c r="B11" s="32">
        <v>1754</v>
      </c>
      <c r="C11" s="32">
        <v>29</v>
      </c>
      <c r="D11" s="29">
        <v>365</v>
      </c>
      <c r="E11" s="29">
        <f>B11*C11*D11</f>
        <v>18566090</v>
      </c>
    </row>
    <row r="12" spans="1:5" ht="15.75" x14ac:dyDescent="0.25">
      <c r="A12" s="3">
        <v>40</v>
      </c>
      <c r="B12" s="32">
        <v>3025</v>
      </c>
      <c r="C12" s="32">
        <v>35</v>
      </c>
      <c r="D12" s="29">
        <v>365</v>
      </c>
      <c r="E12" s="29">
        <f>B12*C12*D12</f>
        <v>38644375</v>
      </c>
    </row>
    <row r="13" spans="1:5" ht="15.75" x14ac:dyDescent="0.25">
      <c r="A13" s="3">
        <v>50</v>
      </c>
      <c r="B13" s="32">
        <v>1424</v>
      </c>
      <c r="C13" s="32">
        <v>63</v>
      </c>
      <c r="D13" s="29">
        <v>365</v>
      </c>
      <c r="E13" s="29">
        <f>B13*C13*D13</f>
        <v>32744880</v>
      </c>
    </row>
    <row r="14" spans="1:5" ht="15.75" x14ac:dyDescent="0.25">
      <c r="A14" s="3">
        <v>60</v>
      </c>
      <c r="B14" s="32">
        <v>3289</v>
      </c>
      <c r="C14" s="32">
        <v>84</v>
      </c>
      <c r="D14" s="29">
        <v>365</v>
      </c>
      <c r="E14" s="29">
        <f>B14*C14*D14</f>
        <v>100840740</v>
      </c>
    </row>
    <row r="15" spans="1:5" ht="15.75" x14ac:dyDescent="0.25">
      <c r="A15" s="3" t="s">
        <v>1</v>
      </c>
      <c r="B15" s="29">
        <f>B10+B5+B4</f>
        <v>10345</v>
      </c>
      <c r="C15" s="29" t="s">
        <v>0</v>
      </c>
      <c r="D15" s="29" t="s">
        <v>0</v>
      </c>
      <c r="E15" s="29">
        <f>E4+E6+E7+E8+E9+E11+E12+E13+E14</f>
        <v>266231000</v>
      </c>
    </row>
    <row r="16" spans="1:5" ht="15.75" x14ac:dyDescent="0.25">
      <c r="E16" s="10"/>
    </row>
    <row r="17" spans="1:5" ht="15.75" x14ac:dyDescent="0.25">
      <c r="A17" s="12" t="s">
        <v>15</v>
      </c>
      <c r="B17" s="10"/>
      <c r="C17" s="10"/>
      <c r="D17" s="10"/>
    </row>
    <row r="18" spans="1:5" ht="15.75" x14ac:dyDescent="0.25">
      <c r="A18" s="6"/>
      <c r="B18" s="7"/>
      <c r="C18" s="7"/>
      <c r="D18" s="7"/>
      <c r="E18" s="7"/>
    </row>
    <row r="20" spans="1:5" x14ac:dyDescent="0.25">
      <c r="A20" s="35" t="s">
        <v>16</v>
      </c>
      <c r="B20" s="35"/>
      <c r="C20" s="35"/>
    </row>
    <row r="21" spans="1:5" ht="20.25" customHeight="1" x14ac:dyDescent="0.3">
      <c r="A21" s="35"/>
      <c r="B21" s="35"/>
      <c r="C21" s="35"/>
      <c r="E21" s="9" t="s">
        <v>17</v>
      </c>
    </row>
    <row r="23" spans="1:5" ht="15" customHeight="1" x14ac:dyDescent="0.3">
      <c r="A23" s="34"/>
      <c r="B23" s="34"/>
      <c r="C23" s="34"/>
      <c r="E23" s="9"/>
    </row>
    <row r="48" spans="1:1" x14ac:dyDescent="0.25">
      <c r="A48" s="18"/>
    </row>
    <row r="49" spans="1:1" x14ac:dyDescent="0.25">
      <c r="A49" s="18"/>
    </row>
  </sheetData>
  <mergeCells count="3">
    <mergeCell ref="A1:E1"/>
    <mergeCell ref="A23:C23"/>
    <mergeCell ref="A20:C21"/>
  </mergeCells>
  <pageMargins left="0.94488188976377963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view="pageBreakPreview" zoomScale="85" zoomScaleNormal="85" zoomScaleSheetLayoutView="85" workbookViewId="0">
      <selection activeCell="B9" sqref="B9"/>
    </sheetView>
  </sheetViews>
  <sheetFormatPr defaultColWidth="8.85546875" defaultRowHeight="15" x14ac:dyDescent="0.25"/>
  <cols>
    <col min="1" max="1" width="32.7109375" style="13" customWidth="1"/>
    <col min="2" max="2" width="15.28515625" style="13" customWidth="1"/>
    <col min="3" max="3" width="19.140625" style="13" customWidth="1"/>
    <col min="4" max="4" width="16.42578125" style="13" customWidth="1"/>
    <col min="5" max="5" width="26.7109375" style="13" customWidth="1"/>
    <col min="6" max="16384" width="8.85546875" style="13"/>
  </cols>
  <sheetData>
    <row r="1" spans="1:5" ht="73.150000000000006" customHeight="1" x14ac:dyDescent="0.3">
      <c r="A1" s="33" t="s">
        <v>13</v>
      </c>
      <c r="B1" s="33"/>
      <c r="C1" s="33"/>
      <c r="D1" s="33"/>
      <c r="E1" s="33"/>
    </row>
    <row r="2" spans="1:5" ht="36" customHeight="1" x14ac:dyDescent="0.3">
      <c r="A2" s="17"/>
      <c r="B2" s="17"/>
      <c r="C2" s="17"/>
      <c r="D2" s="17"/>
      <c r="E2" s="17"/>
    </row>
    <row r="3" spans="1:5" ht="111.75" customHeight="1" x14ac:dyDescent="0.25">
      <c r="A3" s="1" t="s">
        <v>4</v>
      </c>
      <c r="B3" s="2" t="s">
        <v>7</v>
      </c>
      <c r="C3" s="2" t="s">
        <v>8</v>
      </c>
      <c r="D3" s="2" t="s">
        <v>9</v>
      </c>
      <c r="E3" s="2" t="s">
        <v>10</v>
      </c>
    </row>
    <row r="4" spans="1:5" ht="31.5" x14ac:dyDescent="0.25">
      <c r="A4" s="24" t="s">
        <v>12</v>
      </c>
      <c r="B4" s="19">
        <v>123</v>
      </c>
      <c r="C4" s="20">
        <v>761</v>
      </c>
      <c r="D4" s="19">
        <v>365</v>
      </c>
      <c r="E4" s="19">
        <f>B4*C4*D4</f>
        <v>34165095</v>
      </c>
    </row>
    <row r="5" spans="1:5" ht="15.75" x14ac:dyDescent="0.25">
      <c r="A5" s="25" t="s">
        <v>5</v>
      </c>
      <c r="B5" s="26">
        <f>SUM(B6:B9)</f>
        <v>730</v>
      </c>
      <c r="C5" s="20"/>
      <c r="D5" s="19"/>
      <c r="E5" s="19"/>
    </row>
    <row r="6" spans="1:5" ht="15.75" x14ac:dyDescent="0.25">
      <c r="A6" s="3">
        <v>30</v>
      </c>
      <c r="B6" s="26">
        <v>212</v>
      </c>
      <c r="C6" s="20">
        <v>142</v>
      </c>
      <c r="D6" s="19">
        <v>365</v>
      </c>
      <c r="E6" s="19">
        <f>B6*C6*D6</f>
        <v>10987960</v>
      </c>
    </row>
    <row r="7" spans="1:5" ht="15.75" x14ac:dyDescent="0.25">
      <c r="A7" s="3">
        <v>40</v>
      </c>
      <c r="B7" s="26">
        <v>336</v>
      </c>
      <c r="C7" s="20">
        <v>110</v>
      </c>
      <c r="D7" s="19">
        <v>365</v>
      </c>
      <c r="E7" s="19">
        <f>B7*C7*D7</f>
        <v>13490400</v>
      </c>
    </row>
    <row r="8" spans="1:5" ht="15.75" x14ac:dyDescent="0.25">
      <c r="A8" s="3">
        <v>50</v>
      </c>
      <c r="B8" s="26">
        <v>56</v>
      </c>
      <c r="C8" s="20">
        <v>16</v>
      </c>
      <c r="D8" s="19">
        <v>365</v>
      </c>
      <c r="E8" s="19">
        <f>B8*C8*D8</f>
        <v>327040</v>
      </c>
    </row>
    <row r="9" spans="1:5" ht="15.75" x14ac:dyDescent="0.25">
      <c r="A9" s="3">
        <v>60</v>
      </c>
      <c r="B9" s="26">
        <v>126</v>
      </c>
      <c r="C9" s="20">
        <v>358</v>
      </c>
      <c r="D9" s="19">
        <v>365</v>
      </c>
      <c r="E9" s="19">
        <f>B9*C9*D9</f>
        <v>16464420</v>
      </c>
    </row>
    <row r="10" spans="1:5" ht="31.5" x14ac:dyDescent="0.25">
      <c r="A10" s="24" t="s">
        <v>6</v>
      </c>
      <c r="B10" s="27">
        <f>SUM(B11:B14)</f>
        <v>9492</v>
      </c>
      <c r="C10" s="27"/>
      <c r="D10" s="19"/>
      <c r="E10" s="19"/>
    </row>
    <row r="11" spans="1:5" ht="15.75" x14ac:dyDescent="0.25">
      <c r="A11" s="3">
        <v>30</v>
      </c>
      <c r="B11" s="27">
        <v>1754</v>
      </c>
      <c r="C11" s="27">
        <v>29</v>
      </c>
      <c r="D11" s="19">
        <v>365</v>
      </c>
      <c r="E11" s="19">
        <f>B11*C11*D11</f>
        <v>18566090</v>
      </c>
    </row>
    <row r="12" spans="1:5" ht="15.75" x14ac:dyDescent="0.25">
      <c r="A12" s="3">
        <v>40</v>
      </c>
      <c r="B12" s="27">
        <v>3025</v>
      </c>
      <c r="C12" s="27">
        <v>35</v>
      </c>
      <c r="D12" s="19">
        <v>365</v>
      </c>
      <c r="E12" s="19">
        <f>B12*C12*D12</f>
        <v>38644375</v>
      </c>
    </row>
    <row r="13" spans="1:5" ht="15.75" x14ac:dyDescent="0.25">
      <c r="A13" s="3">
        <v>50</v>
      </c>
      <c r="B13" s="27">
        <v>1424</v>
      </c>
      <c r="C13" s="27">
        <v>63</v>
      </c>
      <c r="D13" s="19">
        <v>365</v>
      </c>
      <c r="E13" s="19">
        <f>B13*C13*D13</f>
        <v>32744880</v>
      </c>
    </row>
    <row r="14" spans="1:5" ht="15.75" x14ac:dyDescent="0.25">
      <c r="A14" s="3">
        <v>60</v>
      </c>
      <c r="B14" s="27">
        <v>3289</v>
      </c>
      <c r="C14" s="27">
        <v>84</v>
      </c>
      <c r="D14" s="19">
        <v>365</v>
      </c>
      <c r="E14" s="19">
        <f>B14*C14*D14</f>
        <v>100840740</v>
      </c>
    </row>
    <row r="15" spans="1:5" ht="15.75" x14ac:dyDescent="0.25">
      <c r="A15" s="3" t="s">
        <v>1</v>
      </c>
      <c r="B15" s="4">
        <f>B10+B5+B4</f>
        <v>10345</v>
      </c>
      <c r="C15" s="4" t="s">
        <v>0</v>
      </c>
      <c r="D15" s="4" t="s">
        <v>0</v>
      </c>
      <c r="E15" s="4">
        <f>E4+E6+E7+E8+E9+E11+E12+E13+E14</f>
        <v>266231000</v>
      </c>
    </row>
    <row r="17" spans="1:5" ht="15.75" x14ac:dyDescent="0.25">
      <c r="A17" s="12"/>
      <c r="B17" s="10"/>
      <c r="C17" s="10"/>
      <c r="D17" s="10"/>
      <c r="E17" s="10"/>
    </row>
    <row r="18" spans="1:5" ht="15.75" x14ac:dyDescent="0.25">
      <c r="A18" s="12" t="s">
        <v>15</v>
      </c>
      <c r="B18" s="7"/>
      <c r="C18" s="7"/>
      <c r="D18" s="7"/>
      <c r="E18" s="7"/>
    </row>
    <row r="19" spans="1:5" ht="15.75" x14ac:dyDescent="0.25">
      <c r="A19" s="22"/>
      <c r="B19" s="22"/>
      <c r="C19" s="22"/>
      <c r="D19" s="22"/>
      <c r="E19" s="23"/>
    </row>
    <row r="20" spans="1:5" ht="15.75" x14ac:dyDescent="0.25">
      <c r="A20" s="36"/>
      <c r="B20" s="36"/>
      <c r="C20" s="36"/>
      <c r="D20" s="22"/>
      <c r="E20" s="22"/>
    </row>
    <row r="21" spans="1:5" ht="15.75" x14ac:dyDescent="0.25">
      <c r="A21" s="35" t="s">
        <v>16</v>
      </c>
      <c r="B21" s="35"/>
      <c r="C21" s="35"/>
      <c r="D21" s="22"/>
      <c r="E21" s="22"/>
    </row>
    <row r="22" spans="1:5" ht="20.25" customHeight="1" x14ac:dyDescent="0.3">
      <c r="A22" s="35"/>
      <c r="B22" s="35"/>
      <c r="C22" s="35"/>
      <c r="D22" s="22"/>
      <c r="E22" s="9" t="s">
        <v>17</v>
      </c>
    </row>
    <row r="23" spans="1:5" ht="15" customHeight="1" x14ac:dyDescent="0.25">
      <c r="A23" s="37"/>
      <c r="B23" s="37"/>
      <c r="C23" s="37"/>
      <c r="D23" s="22"/>
      <c r="E23" s="23"/>
    </row>
    <row r="48" spans="1:1" x14ac:dyDescent="0.25">
      <c r="A48" s="18"/>
    </row>
    <row r="49" spans="1:1" x14ac:dyDescent="0.25">
      <c r="A49" s="18"/>
    </row>
  </sheetData>
  <mergeCells count="4">
    <mergeCell ref="A1:E1"/>
    <mergeCell ref="A20:C20"/>
    <mergeCell ref="A23:C23"/>
    <mergeCell ref="A21:C2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view="pageBreakPreview" zoomScale="85" zoomScaleNormal="85" zoomScaleSheetLayoutView="85" workbookViewId="0">
      <selection activeCell="C13" sqref="C13"/>
    </sheetView>
  </sheetViews>
  <sheetFormatPr defaultColWidth="8.85546875" defaultRowHeight="15" x14ac:dyDescent="0.25"/>
  <cols>
    <col min="1" max="1" width="32.7109375" style="13" customWidth="1"/>
    <col min="2" max="2" width="15.28515625" style="13" customWidth="1"/>
    <col min="3" max="3" width="19.85546875" style="13" customWidth="1"/>
    <col min="4" max="4" width="10.5703125" style="13" hidden="1" customWidth="1"/>
    <col min="5" max="5" width="15.7109375" style="13" hidden="1" customWidth="1"/>
    <col min="6" max="6" width="14.5703125" style="13" customWidth="1"/>
    <col min="7" max="7" width="21.7109375" style="13" customWidth="1"/>
    <col min="8" max="16384" width="8.85546875" style="13"/>
  </cols>
  <sheetData>
    <row r="1" spans="1:7" ht="73.150000000000006" customHeight="1" x14ac:dyDescent="0.3">
      <c r="A1" s="33" t="s">
        <v>14</v>
      </c>
      <c r="B1" s="33"/>
      <c r="C1" s="33"/>
      <c r="D1" s="33"/>
      <c r="E1" s="33"/>
      <c r="F1" s="33"/>
      <c r="G1" s="33"/>
    </row>
    <row r="2" spans="1:7" ht="36" customHeight="1" x14ac:dyDescent="0.3">
      <c r="A2" s="15"/>
      <c r="B2" s="15"/>
      <c r="C2" s="15"/>
      <c r="D2" s="15"/>
      <c r="E2" s="15"/>
      <c r="F2" s="15"/>
      <c r="G2" s="15"/>
    </row>
    <row r="3" spans="1:7" ht="115.5" customHeight="1" x14ac:dyDescent="0.25">
      <c r="A3" s="1" t="s">
        <v>4</v>
      </c>
      <c r="B3" s="2" t="s">
        <v>7</v>
      </c>
      <c r="C3" s="2" t="s">
        <v>8</v>
      </c>
      <c r="D3" s="2" t="s">
        <v>3</v>
      </c>
      <c r="E3" s="2" t="s">
        <v>2</v>
      </c>
      <c r="F3" s="2" t="s">
        <v>9</v>
      </c>
      <c r="G3" s="2" t="s">
        <v>10</v>
      </c>
    </row>
    <row r="4" spans="1:7" ht="31.5" x14ac:dyDescent="0.25">
      <c r="A4" s="24" t="s">
        <v>12</v>
      </c>
      <c r="B4" s="19">
        <v>123</v>
      </c>
      <c r="C4" s="20">
        <v>761</v>
      </c>
      <c r="D4" s="21" t="e">
        <f>#REF!</f>
        <v>#REF!</v>
      </c>
      <c r="E4" s="19" t="e">
        <f>B4*D4*30*100</f>
        <v>#REF!</v>
      </c>
      <c r="F4" s="19">
        <v>365</v>
      </c>
      <c r="G4" s="19">
        <f>B4*C4*F4</f>
        <v>34165095</v>
      </c>
    </row>
    <row r="5" spans="1:7" ht="15.75" x14ac:dyDescent="0.25">
      <c r="A5" s="25" t="s">
        <v>5</v>
      </c>
      <c r="B5" s="26">
        <f>SUM(B6:B9)</f>
        <v>730</v>
      </c>
      <c r="C5" s="20"/>
      <c r="D5" s="21" t="e">
        <f>(B6*A6*D6+D7*B7*A7+D9*B9*A9)/(A6*B6+A7*B7+A9*B9)</f>
        <v>#REF!</v>
      </c>
      <c r="E5" s="19">
        <f>SUM(E6:E9)</f>
        <v>3392040</v>
      </c>
      <c r="F5" s="19"/>
      <c r="G5" s="19"/>
    </row>
    <row r="6" spans="1:7" ht="15.75" x14ac:dyDescent="0.25">
      <c r="A6" s="3">
        <v>30</v>
      </c>
      <c r="B6" s="26">
        <v>212</v>
      </c>
      <c r="C6" s="20">
        <v>142</v>
      </c>
      <c r="D6" s="21" t="e">
        <f>#REF!</f>
        <v>#REF!</v>
      </c>
      <c r="E6" s="19">
        <f t="shared" ref="E6:E8" si="0">C6*30*B6</f>
        <v>903120</v>
      </c>
      <c r="F6" s="19">
        <v>365</v>
      </c>
      <c r="G6" s="19">
        <f>B6*C6*F6</f>
        <v>10987960</v>
      </c>
    </row>
    <row r="7" spans="1:7" ht="15.75" x14ac:dyDescent="0.25">
      <c r="A7" s="3">
        <v>40</v>
      </c>
      <c r="B7" s="26">
        <v>336</v>
      </c>
      <c r="C7" s="20">
        <v>110</v>
      </c>
      <c r="D7" s="21" t="e">
        <f>#REF!</f>
        <v>#REF!</v>
      </c>
      <c r="E7" s="19">
        <f t="shared" si="0"/>
        <v>1108800</v>
      </c>
      <c r="F7" s="19">
        <v>365</v>
      </c>
      <c r="G7" s="19">
        <f t="shared" ref="G7:G9" si="1">B7*C7*F7</f>
        <v>13490400</v>
      </c>
    </row>
    <row r="8" spans="1:7" ht="15.75" x14ac:dyDescent="0.25">
      <c r="A8" s="3">
        <v>50</v>
      </c>
      <c r="B8" s="26">
        <v>56</v>
      </c>
      <c r="C8" s="20">
        <v>16</v>
      </c>
      <c r="D8" s="21" t="e">
        <f>#REF!</f>
        <v>#REF!</v>
      </c>
      <c r="E8" s="19">
        <f t="shared" si="0"/>
        <v>26880</v>
      </c>
      <c r="F8" s="19">
        <v>365</v>
      </c>
      <c r="G8" s="19">
        <f t="shared" si="1"/>
        <v>327040</v>
      </c>
    </row>
    <row r="9" spans="1:7" ht="15.75" x14ac:dyDescent="0.25">
      <c r="A9" s="3">
        <v>60</v>
      </c>
      <c r="B9" s="26">
        <v>126</v>
      </c>
      <c r="C9" s="20">
        <v>358</v>
      </c>
      <c r="D9" s="21" t="e">
        <f>#REF!</f>
        <v>#REF!</v>
      </c>
      <c r="E9" s="19">
        <f>C9*30*B9</f>
        <v>1353240</v>
      </c>
      <c r="F9" s="19">
        <v>365</v>
      </c>
      <c r="G9" s="19">
        <f t="shared" si="1"/>
        <v>16464420</v>
      </c>
    </row>
    <row r="10" spans="1:7" ht="31.5" x14ac:dyDescent="0.25">
      <c r="A10" s="24" t="s">
        <v>6</v>
      </c>
      <c r="B10" s="27">
        <f>SUM(B11:B14)</f>
        <v>9492</v>
      </c>
      <c r="C10" s="27"/>
      <c r="D10" s="28" t="e">
        <f>(B11*A11*D11+D12*B12*A12+D13*B13*A13+B14*A14+D14)/(A11*B11+A12*B12+A13*B13+A14*B14)</f>
        <v>#REF!</v>
      </c>
      <c r="E10" s="19">
        <f>SUM(E11:E14)</f>
        <v>15681870</v>
      </c>
      <c r="F10" s="19"/>
      <c r="G10" s="19"/>
    </row>
    <row r="11" spans="1:7" ht="15.75" x14ac:dyDescent="0.25">
      <c r="A11" s="3">
        <v>30</v>
      </c>
      <c r="B11" s="27">
        <v>1754</v>
      </c>
      <c r="C11" s="27">
        <v>29</v>
      </c>
      <c r="D11" s="28" t="e">
        <f>#REF!</f>
        <v>#REF!</v>
      </c>
      <c r="E11" s="19">
        <f>C11*30*B11</f>
        <v>1525980</v>
      </c>
      <c r="F11" s="19">
        <v>365</v>
      </c>
      <c r="G11" s="19">
        <f>B11*C11*F11</f>
        <v>18566090</v>
      </c>
    </row>
    <row r="12" spans="1:7" ht="15.75" x14ac:dyDescent="0.25">
      <c r="A12" s="3">
        <v>40</v>
      </c>
      <c r="B12" s="27">
        <v>3025</v>
      </c>
      <c r="C12" s="27">
        <v>35</v>
      </c>
      <c r="D12" s="28" t="e">
        <f>#REF!</f>
        <v>#REF!</v>
      </c>
      <c r="E12" s="19">
        <f>C12*30*B12</f>
        <v>3176250</v>
      </c>
      <c r="F12" s="19">
        <v>365</v>
      </c>
      <c r="G12" s="19">
        <f t="shared" ref="G12:G14" si="2">B12*C12*F12</f>
        <v>38644375</v>
      </c>
    </row>
    <row r="13" spans="1:7" ht="15.75" x14ac:dyDescent="0.25">
      <c r="A13" s="3">
        <v>50</v>
      </c>
      <c r="B13" s="27">
        <v>1424</v>
      </c>
      <c r="C13" s="27">
        <v>63</v>
      </c>
      <c r="D13" s="28" t="e">
        <f>#REF!</f>
        <v>#REF!</v>
      </c>
      <c r="E13" s="19">
        <f>C13*30*B13</f>
        <v>2691360</v>
      </c>
      <c r="F13" s="19">
        <v>365</v>
      </c>
      <c r="G13" s="19">
        <f t="shared" si="2"/>
        <v>32744880</v>
      </c>
    </row>
    <row r="14" spans="1:7" ht="15.75" x14ac:dyDescent="0.25">
      <c r="A14" s="3">
        <v>60</v>
      </c>
      <c r="B14" s="27">
        <v>3289</v>
      </c>
      <c r="C14" s="27">
        <v>84</v>
      </c>
      <c r="D14" s="28" t="e">
        <f>#REF!</f>
        <v>#REF!</v>
      </c>
      <c r="E14" s="19">
        <f>C14*30*B14</f>
        <v>8288280</v>
      </c>
      <c r="F14" s="19">
        <v>365</v>
      </c>
      <c r="G14" s="19">
        <f t="shared" si="2"/>
        <v>100840740</v>
      </c>
    </row>
    <row r="15" spans="1:7" ht="15.75" x14ac:dyDescent="0.25">
      <c r="A15" s="3" t="s">
        <v>1</v>
      </c>
      <c r="B15" s="4">
        <f>B10+B5+B4</f>
        <v>10345</v>
      </c>
      <c r="C15" s="4" t="s">
        <v>0</v>
      </c>
      <c r="D15" s="5" t="s">
        <v>0</v>
      </c>
      <c r="E15" s="4" t="e">
        <f>E4+E5+E10</f>
        <v>#REF!</v>
      </c>
      <c r="F15" s="4" t="s">
        <v>0</v>
      </c>
      <c r="G15" s="4">
        <f>G4+G6+G7+G8+G9+G11+G12+G13+G14</f>
        <v>266231000</v>
      </c>
    </row>
    <row r="17" spans="1:7" ht="15.75" x14ac:dyDescent="0.25">
      <c r="B17" s="10"/>
      <c r="C17" s="10"/>
      <c r="D17" s="11"/>
      <c r="E17" s="10"/>
      <c r="F17" s="10"/>
      <c r="G17" s="10"/>
    </row>
    <row r="18" spans="1:7" ht="15.75" x14ac:dyDescent="0.25">
      <c r="A18" s="12" t="s">
        <v>15</v>
      </c>
      <c r="B18" s="7"/>
      <c r="C18" s="7"/>
      <c r="D18" s="8"/>
      <c r="E18" s="7"/>
      <c r="F18" s="7"/>
      <c r="G18" s="7"/>
    </row>
    <row r="20" spans="1:7" x14ac:dyDescent="0.25">
      <c r="A20" s="38"/>
      <c r="B20" s="38"/>
      <c r="C20" s="38"/>
      <c r="D20" s="38"/>
      <c r="E20" s="38"/>
    </row>
    <row r="21" spans="1:7" ht="15.75" x14ac:dyDescent="0.25">
      <c r="A21" s="35" t="s">
        <v>16</v>
      </c>
      <c r="B21" s="35"/>
      <c r="C21" s="35"/>
      <c r="D21" s="14"/>
      <c r="F21" s="12"/>
    </row>
    <row r="22" spans="1:7" ht="21" customHeight="1" x14ac:dyDescent="0.3">
      <c r="A22" s="35"/>
      <c r="B22" s="35"/>
      <c r="C22" s="35"/>
      <c r="G22" s="9" t="s">
        <v>17</v>
      </c>
    </row>
    <row r="23" spans="1:7" ht="15" customHeight="1" x14ac:dyDescent="0.3">
      <c r="A23" s="34"/>
      <c r="B23" s="34"/>
      <c r="C23" s="34"/>
      <c r="G23" s="9"/>
    </row>
    <row r="48" spans="1:1" x14ac:dyDescent="0.25">
      <c r="A48" s="16"/>
    </row>
    <row r="49" spans="1:1" x14ac:dyDescent="0.25">
      <c r="A49" s="16"/>
    </row>
  </sheetData>
  <mergeCells count="4">
    <mergeCell ref="A1:G1"/>
    <mergeCell ref="A20:E20"/>
    <mergeCell ref="A23:C23"/>
    <mergeCell ref="A21:C2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 год</vt:lpstr>
      <vt:lpstr>2026 год</vt:lpstr>
      <vt:lpstr>2027 год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2024-11-08T08:42:31Z</dcterms:modified>
</cp:coreProperties>
</file>